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18540" windowHeight="11505" activeTab="1"/>
  </bookViews>
  <sheets>
    <sheet name="Младежи" sheetId="1" r:id="rId1"/>
    <sheet name="Сеньори" sheetId="2" r:id="rId2"/>
  </sheets>
  <definedNames/>
  <calcPr fullCalcOnLoad="1"/>
</workbook>
</file>

<file path=xl/sharedStrings.xml><?xml version="1.0" encoding="utf-8"?>
<sst xmlns="http://schemas.openxmlformats.org/spreadsheetml/2006/main" count="120" uniqueCount="60">
  <si>
    <t>Класиране - Младежи &amp; Девойки</t>
  </si>
  <si>
    <t>име, фамилия</t>
  </si>
  <si>
    <t>боулинг клуб</t>
  </si>
  <si>
    <t>възраст</t>
  </si>
  <si>
    <t>handicap</t>
  </si>
  <si>
    <t>участвал в брой
турнири</t>
  </si>
  <si>
    <t>1-ви турнир</t>
  </si>
  <si>
    <t>2-ри турнир</t>
  </si>
  <si>
    <t>3-ти турнир</t>
  </si>
  <si>
    <t>4-ти турнир</t>
  </si>
  <si>
    <t>5-ти турнир</t>
  </si>
  <si>
    <t>6-ти турнир</t>
  </si>
  <si>
    <t>7-ми турнир</t>
  </si>
  <si>
    <t>8-ми турнир</t>
  </si>
  <si>
    <t>ОБЩО</t>
  </si>
  <si>
    <t xml:space="preserve">
среден резултат
от всички участия
</t>
  </si>
  <si>
    <t>ОБЩО за класиране на финалите на РП</t>
  </si>
  <si>
    <t xml:space="preserve">среден резултат
валиден за
финалите на РШ
</t>
  </si>
  <si>
    <t>pins</t>
  </si>
  <si>
    <t>avg.</t>
  </si>
  <si>
    <t>сбор</t>
  </si>
  <si>
    <t>резултат</t>
  </si>
  <si>
    <t>Веселин Петров</t>
  </si>
  <si>
    <t>Мега</t>
  </si>
  <si>
    <t>Антоан Маринов</t>
  </si>
  <si>
    <t>Страйк Мания</t>
  </si>
  <si>
    <t>Мартин Върбанов</t>
  </si>
  <si>
    <t>Боляри</t>
  </si>
  <si>
    <t>Мартин Васев</t>
  </si>
  <si>
    <t>Георги Богданов</t>
  </si>
  <si>
    <t>Димитър Матеев</t>
  </si>
  <si>
    <t>Болоспорт</t>
  </si>
  <si>
    <t>Влади Камбуров</t>
  </si>
  <si>
    <t>Щерьо Щерев</t>
  </si>
  <si>
    <t>*</t>
  </si>
  <si>
    <t>Класиране - Сеньори</t>
  </si>
  <si>
    <t xml:space="preserve">
ОБЩО</t>
  </si>
  <si>
    <t xml:space="preserve">
scratch</t>
  </si>
  <si>
    <t>+
handicap</t>
  </si>
  <si>
    <t xml:space="preserve">среден резултат
определящ класирането
за финалите на РШ
</t>
  </si>
  <si>
    <t>Адонис Бекас</t>
  </si>
  <si>
    <t>Бранко Сергиевски</t>
  </si>
  <si>
    <t>Тодор Личев</t>
  </si>
  <si>
    <t>Страйкърс</t>
  </si>
  <si>
    <t>Чавдар Велинов</t>
  </si>
  <si>
    <t>Жорж Алекян</t>
  </si>
  <si>
    <t>Васил Узунов</t>
  </si>
  <si>
    <t>Левски</t>
  </si>
  <si>
    <t>Константин Маджаров</t>
  </si>
  <si>
    <t>Касабов Спорт</t>
  </si>
  <si>
    <t>Сумартава Чакравардая</t>
  </si>
  <si>
    <t>Филип Фиков</t>
  </si>
  <si>
    <t>Плейграунд</t>
  </si>
  <si>
    <t>Handicap на сеньорите е определен при започване на първенството през 2010 година!</t>
  </si>
  <si>
    <t>Пламен Атанасов</t>
  </si>
  <si>
    <t>(класирането не е окончателно)</t>
  </si>
  <si>
    <t>Антоан Маринов, Влади Камбуров, Димитър Матеев, Мартин Васев, Мартин Върбанов и Филип Фиков имат прибавени 8 точки handicap към средния им резултат.</t>
  </si>
  <si>
    <t>за крайното класиране се взимат шестте най-високи резултата от осемте турнира!</t>
  </si>
  <si>
    <t>Магьосниците</t>
  </si>
  <si>
    <t>За финалите на РП 2010-2011 се класират първите 4 състезатели от класирането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</si>
</sst>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0;#0;&quot;&quot;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2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sz val="8"/>
      <color indexed="10"/>
      <name val="Calibri"/>
      <family val="2"/>
    </font>
    <font>
      <sz val="8"/>
      <name val="Calibri"/>
      <family val="2"/>
    </font>
    <font>
      <b/>
      <sz val="8"/>
      <color indexed="10"/>
      <name val="Calibri"/>
      <family val="2"/>
    </font>
    <font>
      <sz val="8"/>
      <color indexed="12"/>
      <name val="Calibri"/>
      <family val="2"/>
    </font>
    <font>
      <sz val="11"/>
      <name val="Calibri"/>
      <family val="2"/>
    </font>
    <font>
      <sz val="11"/>
      <color indexed="12"/>
      <name val="Calibri"/>
      <family val="2"/>
    </font>
    <font>
      <b/>
      <sz val="11"/>
      <color indexed="12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22"/>
      <name val="Calibri"/>
      <family val="2"/>
    </font>
    <font>
      <sz val="8"/>
      <color indexed="2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  <font>
      <sz val="8"/>
      <color rgb="FFFF0000"/>
      <name val="Calibri"/>
      <family val="2"/>
    </font>
    <font>
      <b/>
      <sz val="8"/>
      <color rgb="FFFF0000"/>
      <name val="Calibri"/>
      <family val="2"/>
    </font>
    <font>
      <sz val="8"/>
      <color rgb="FF0000FF"/>
      <name val="Calibri"/>
      <family val="2"/>
    </font>
    <font>
      <sz val="11"/>
      <color rgb="FF0000FF"/>
      <name val="Calibri"/>
      <family val="2"/>
    </font>
    <font>
      <b/>
      <sz val="11"/>
      <color rgb="FF0000FF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8"/>
      <color theme="0" tint="-0.1499900072813034"/>
      <name val="Calibri"/>
      <family val="2"/>
    </font>
    <font>
      <b/>
      <sz val="8"/>
      <color theme="0" tint="-0.149990007281303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51" fillId="33" borderId="0" xfId="0" applyFont="1" applyFill="1" applyBorder="1" applyAlignment="1">
      <alignment vertical="center"/>
    </xf>
    <xf numFmtId="0" fontId="52" fillId="33" borderId="0" xfId="0" applyFont="1" applyFill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/>
    </xf>
    <xf numFmtId="0" fontId="5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2" fontId="25" fillId="0" borderId="10" xfId="0" applyNumberFormat="1" applyFont="1" applyBorder="1" applyAlignment="1">
      <alignment horizontal="center" vertical="center"/>
    </xf>
    <xf numFmtId="0" fontId="25" fillId="33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1" fontId="55" fillId="0" borderId="10" xfId="0" applyNumberFormat="1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2" fontId="25" fillId="2" borderId="10" xfId="0" applyNumberFormat="1" applyFont="1" applyFill="1" applyBorder="1" applyAlignment="1">
      <alignment horizontal="center" vertical="center"/>
    </xf>
    <xf numFmtId="1" fontId="54" fillId="2" borderId="10" xfId="0" applyNumberFormat="1" applyFont="1" applyFill="1" applyBorder="1" applyAlignment="1">
      <alignment horizontal="center" vertical="center"/>
    </xf>
    <xf numFmtId="2" fontId="56" fillId="33" borderId="1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2" fontId="25" fillId="33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/>
    </xf>
    <xf numFmtId="0" fontId="51" fillId="0" borderId="0" xfId="0" applyFont="1" applyAlignment="1">
      <alignment vertical="center"/>
    </xf>
    <xf numFmtId="0" fontId="57" fillId="0" borderId="0" xfId="0" applyFont="1" applyAlignment="1">
      <alignment/>
    </xf>
    <xf numFmtId="0" fontId="57" fillId="0" borderId="0" xfId="0" applyFont="1" applyFill="1" applyAlignment="1">
      <alignment horizontal="center"/>
    </xf>
    <xf numFmtId="0" fontId="58" fillId="0" borderId="0" xfId="0" applyFont="1" applyAlignment="1">
      <alignment/>
    </xf>
    <xf numFmtId="0" fontId="57" fillId="0" borderId="0" xfId="0" applyFont="1" applyAlignment="1">
      <alignment horizontal="center"/>
    </xf>
    <xf numFmtId="0" fontId="5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54" fillId="0" borderId="0" xfId="0" applyFont="1" applyFill="1" applyBorder="1" applyAlignment="1">
      <alignment vertical="center"/>
    </xf>
    <xf numFmtId="0" fontId="53" fillId="0" borderId="0" xfId="0" applyFont="1" applyFill="1" applyAlignment="1">
      <alignment horizontal="left"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/>
    </xf>
    <xf numFmtId="2" fontId="54" fillId="2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1" fontId="55" fillId="0" borderId="10" xfId="0" applyNumberFormat="1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51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54" fillId="0" borderId="0" xfId="0" applyFont="1" applyAlignment="1">
      <alignment horizontal="center"/>
    </xf>
    <xf numFmtId="0" fontId="59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/>
    </xf>
    <xf numFmtId="1" fontId="3" fillId="0" borderId="10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textRotation="90"/>
    </xf>
    <xf numFmtId="2" fontId="54" fillId="2" borderId="11" xfId="0" applyNumberFormat="1" applyFont="1" applyFill="1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54" fillId="0" borderId="0" xfId="0" applyFont="1" applyFill="1" applyBorder="1" applyAlignment="1">
      <alignment horizontal="left" vertical="center" wrapText="1"/>
    </xf>
    <xf numFmtId="2" fontId="60" fillId="0" borderId="11" xfId="0" applyNumberFormat="1" applyFont="1" applyBorder="1" applyAlignment="1">
      <alignment horizontal="center" vertical="center" textRotation="90" wrapText="1"/>
    </xf>
    <xf numFmtId="2" fontId="60" fillId="0" borderId="12" xfId="0" applyNumberFormat="1" applyFont="1" applyBorder="1" applyAlignment="1">
      <alignment horizontal="center" vertical="center" textRotation="90"/>
    </xf>
    <xf numFmtId="2" fontId="25" fillId="2" borderId="11" xfId="0" applyNumberFormat="1" applyFont="1" applyFill="1" applyBorder="1" applyAlignment="1">
      <alignment horizontal="center" vertical="center" textRotation="90" wrapText="1"/>
    </xf>
    <xf numFmtId="2" fontId="25" fillId="2" borderId="12" xfId="0" applyNumberFormat="1" applyFont="1" applyFill="1" applyBorder="1" applyAlignment="1">
      <alignment horizontal="center" vertical="center" textRotation="90"/>
    </xf>
    <xf numFmtId="0" fontId="0" fillId="0" borderId="12" xfId="0" applyBorder="1" applyAlignment="1">
      <alignment horizontal="center" vertical="center"/>
    </xf>
    <xf numFmtId="49" fontId="55" fillId="2" borderId="11" xfId="0" applyNumberFormat="1" applyFont="1" applyFill="1" applyBorder="1" applyAlignment="1">
      <alignment horizontal="center" vertical="center" wrapText="1"/>
    </xf>
    <xf numFmtId="49" fontId="55" fillId="2" borderId="12" xfId="0" applyNumberFormat="1" applyFont="1" applyFill="1" applyBorder="1" applyAlignment="1">
      <alignment horizontal="center" vertical="center"/>
    </xf>
    <xf numFmtId="2" fontId="60" fillId="0" borderId="11" xfId="0" applyNumberFormat="1" applyFont="1" applyBorder="1" applyAlignment="1">
      <alignment horizontal="center" vertical="center" wrapText="1"/>
    </xf>
    <xf numFmtId="2" fontId="60" fillId="0" borderId="12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 wrapText="1"/>
    </xf>
    <xf numFmtId="2" fontId="25" fillId="0" borderId="12" xfId="0" applyNumberFormat="1" applyFont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/>
    </xf>
    <xf numFmtId="2" fontId="61" fillId="0" borderId="10" xfId="0" applyNumberFormat="1" applyFont="1" applyFill="1" applyBorder="1" applyAlignment="1">
      <alignment horizontal="center" vertical="center"/>
    </xf>
    <xf numFmtId="164" fontId="62" fillId="0" borderId="10" xfId="0" applyNumberFormat="1" applyFont="1" applyFill="1" applyBorder="1" applyAlignment="1">
      <alignment horizontal="center" vertical="center"/>
    </xf>
    <xf numFmtId="164" fontId="62" fillId="0" borderId="0" xfId="0" applyNumberFormat="1" applyFont="1" applyFill="1" applyAlignment="1">
      <alignment horizontal="center" vertical="center"/>
    </xf>
    <xf numFmtId="1" fontId="62" fillId="0" borderId="10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1">
    <dxf>
      <font>
        <color rgb="FFFF0000"/>
      </font>
    </dxf>
    <dxf>
      <font>
        <color rgb="FF2006BA"/>
      </font>
    </dxf>
    <dxf>
      <font>
        <color rgb="FFFF0000"/>
      </font>
    </dxf>
    <dxf>
      <font>
        <color rgb="FF0070C0"/>
      </font>
    </dxf>
    <dxf>
      <font>
        <color indexed="12"/>
      </font>
    </dxf>
    <dxf>
      <font>
        <color indexed="10"/>
      </font>
    </dxf>
    <dxf>
      <font>
        <color rgb="FFFF0000"/>
      </font>
    </dxf>
    <dxf>
      <font>
        <color rgb="FF2006BA"/>
      </font>
    </dxf>
    <dxf>
      <font>
        <color rgb="FFFF0000"/>
      </font>
    </dxf>
    <dxf>
      <font>
        <color rgb="FF0070C0"/>
      </font>
    </dxf>
    <dxf>
      <font>
        <color indexed="12"/>
      </font>
    </dxf>
    <dxf>
      <font>
        <color indexed="10"/>
      </font>
    </dxf>
    <dxf>
      <font>
        <color indexed="39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FF0000"/>
      </font>
      <border/>
    </dxf>
    <dxf>
      <font>
        <color rgb="FF0000FF"/>
      </font>
      <border/>
    </dxf>
    <dxf>
      <font>
        <color rgb="FF0070C0"/>
      </font>
      <border/>
    </dxf>
    <dxf>
      <font>
        <color rgb="FFFF0000"/>
      </font>
      <border/>
    </dxf>
    <dxf>
      <font>
        <color rgb="FF2006BA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9"/>
  <sheetViews>
    <sheetView zoomScalePageLayoutView="0" workbookViewId="0" topLeftCell="A1">
      <selection activeCell="N23" sqref="N23"/>
    </sheetView>
  </sheetViews>
  <sheetFormatPr defaultColWidth="9.140625" defaultRowHeight="15"/>
  <cols>
    <col min="1" max="1" width="4.421875" style="0" customWidth="1"/>
    <col min="2" max="2" width="15.421875" style="0" customWidth="1"/>
    <col min="3" max="3" width="11.421875" style="0" customWidth="1"/>
    <col min="4" max="4" width="6.140625" style="0" bestFit="1" customWidth="1"/>
    <col min="5" max="5" width="3.00390625" style="0" bestFit="1" customWidth="1"/>
    <col min="6" max="6" width="6.57421875" style="0" customWidth="1"/>
    <col min="7" max="9" width="5.7109375" style="0" customWidth="1"/>
    <col min="10" max="10" width="6.00390625" style="0" customWidth="1"/>
    <col min="11" max="11" width="5.7109375" style="0" customWidth="1"/>
    <col min="12" max="12" width="6.140625" style="0" customWidth="1"/>
    <col min="13" max="22" width="5.7109375" style="0" customWidth="1"/>
    <col min="23" max="23" width="7.421875" style="0" customWidth="1"/>
    <col min="24" max="24" width="7.00390625" style="0" customWidth="1"/>
    <col min="25" max="25" width="6.8515625" style="0" hidden="1" customWidth="1"/>
    <col min="26" max="26" width="7.00390625" style="43" hidden="1" customWidth="1"/>
  </cols>
  <sheetData>
    <row r="1" spans="1:66" s="7" customFormat="1" ht="16.5" customHeight="1">
      <c r="A1" s="1" t="s">
        <v>0</v>
      </c>
      <c r="B1" s="1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1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5"/>
      <c r="BM1" s="4"/>
      <c r="BN1" s="6"/>
    </row>
    <row r="2" spans="1:28" s="46" customFormat="1" ht="15.75">
      <c r="A2" s="44" t="s">
        <v>55</v>
      </c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</row>
    <row r="3" spans="1:28" s="46" customFormat="1" ht="15.75">
      <c r="A3" s="44"/>
      <c r="B3" s="44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</row>
    <row r="4" spans="1:26" ht="15" customHeight="1">
      <c r="A4" s="53"/>
      <c r="B4" s="55" t="s">
        <v>1</v>
      </c>
      <c r="C4" s="55" t="s">
        <v>2</v>
      </c>
      <c r="D4" s="55" t="s">
        <v>3</v>
      </c>
      <c r="E4" s="57" t="s">
        <v>4</v>
      </c>
      <c r="F4" s="50" t="s">
        <v>5</v>
      </c>
      <c r="G4" s="52" t="s">
        <v>6</v>
      </c>
      <c r="H4" s="52"/>
      <c r="I4" s="52" t="s">
        <v>7</v>
      </c>
      <c r="J4" s="52"/>
      <c r="K4" s="52" t="s">
        <v>8</v>
      </c>
      <c r="L4" s="52"/>
      <c r="M4" s="52" t="s">
        <v>9</v>
      </c>
      <c r="N4" s="52"/>
      <c r="O4" s="52" t="s">
        <v>10</v>
      </c>
      <c r="P4" s="52"/>
      <c r="Q4" s="52" t="s">
        <v>11</v>
      </c>
      <c r="R4" s="52"/>
      <c r="S4" s="52" t="s">
        <v>12</v>
      </c>
      <c r="T4" s="52"/>
      <c r="U4" s="52" t="s">
        <v>13</v>
      </c>
      <c r="V4" s="52"/>
      <c r="W4" s="61" t="s">
        <v>14</v>
      </c>
      <c r="X4" s="63" t="s">
        <v>15</v>
      </c>
      <c r="Y4" s="58" t="s">
        <v>16</v>
      </c>
      <c r="Z4" s="58" t="s">
        <v>17</v>
      </c>
    </row>
    <row r="5" spans="1:26" ht="72.75" customHeight="1">
      <c r="A5" s="54"/>
      <c r="B5" s="56"/>
      <c r="C5" s="56"/>
      <c r="D5" s="56"/>
      <c r="E5" s="51"/>
      <c r="F5" s="51"/>
      <c r="G5" s="8" t="s">
        <v>18</v>
      </c>
      <c r="H5" s="9" t="s">
        <v>19</v>
      </c>
      <c r="I5" s="8" t="s">
        <v>18</v>
      </c>
      <c r="J5" s="9" t="s">
        <v>19</v>
      </c>
      <c r="K5" s="8" t="s">
        <v>18</v>
      </c>
      <c r="L5" s="9" t="s">
        <v>19</v>
      </c>
      <c r="M5" s="8" t="s">
        <v>18</v>
      </c>
      <c r="N5" s="9" t="s">
        <v>19</v>
      </c>
      <c r="O5" s="8" t="s">
        <v>18</v>
      </c>
      <c r="P5" s="9" t="s">
        <v>19</v>
      </c>
      <c r="Q5" s="8" t="s">
        <v>18</v>
      </c>
      <c r="R5" s="9" t="s">
        <v>19</v>
      </c>
      <c r="S5" s="8" t="s">
        <v>18</v>
      </c>
      <c r="T5" s="9" t="s">
        <v>19</v>
      </c>
      <c r="U5" s="8" t="s">
        <v>18</v>
      </c>
      <c r="V5" s="9" t="s">
        <v>19</v>
      </c>
      <c r="W5" s="62" t="s">
        <v>20</v>
      </c>
      <c r="X5" s="64" t="s">
        <v>21</v>
      </c>
      <c r="Y5" s="59"/>
      <c r="Z5" s="59"/>
    </row>
    <row r="6" spans="1:27" ht="15">
      <c r="A6" s="10">
        <v>1</v>
      </c>
      <c r="B6" s="11" t="s">
        <v>22</v>
      </c>
      <c r="C6" s="11" t="s">
        <v>23</v>
      </c>
      <c r="D6" s="12">
        <v>1995</v>
      </c>
      <c r="E6" s="12">
        <v>0</v>
      </c>
      <c r="F6" s="12">
        <v>5</v>
      </c>
      <c r="G6" s="37">
        <v>1182</v>
      </c>
      <c r="H6" s="14">
        <f>G6/6</f>
        <v>197</v>
      </c>
      <c r="I6" s="37">
        <v>977</v>
      </c>
      <c r="J6" s="14">
        <f>I6/6</f>
        <v>162.83333333333334</v>
      </c>
      <c r="K6" s="75">
        <v>841</v>
      </c>
      <c r="L6" s="74">
        <f>K6/6</f>
        <v>140.16666666666666</v>
      </c>
      <c r="M6" s="37">
        <v>1168</v>
      </c>
      <c r="N6" s="14">
        <f>M6/6</f>
        <v>194.66666666666666</v>
      </c>
      <c r="O6" s="15">
        <v>1117</v>
      </c>
      <c r="P6" s="14">
        <f>O6/6</f>
        <v>186.16666666666666</v>
      </c>
      <c r="Q6" s="77">
        <v>884</v>
      </c>
      <c r="R6" s="74">
        <f>Q6/6</f>
        <v>147.33333333333334</v>
      </c>
      <c r="S6" s="15">
        <v>1222</v>
      </c>
      <c r="T6" s="14">
        <f>S6/6</f>
        <v>203.66666666666666</v>
      </c>
      <c r="U6" s="15">
        <v>1059</v>
      </c>
      <c r="V6" s="14">
        <f>U6/6</f>
        <v>176.5</v>
      </c>
      <c r="W6" s="15">
        <f>SUM(G6+I6+M6+O6+S6+U6)</f>
        <v>6725</v>
      </c>
      <c r="X6" s="16">
        <f>W6/(6*6)</f>
        <v>186.80555555555554</v>
      </c>
      <c r="Y6" s="17">
        <f>K6+M6+Q6+S6+U6</f>
        <v>5174</v>
      </c>
      <c r="Z6" s="20">
        <f aca="true" t="shared" si="0" ref="Z6:Z14">Y6/(6*6)</f>
        <v>143.72222222222223</v>
      </c>
      <c r="AA6" s="19"/>
    </row>
    <row r="7" spans="1:27" ht="15">
      <c r="A7" s="10">
        <v>2</v>
      </c>
      <c r="B7" s="11" t="s">
        <v>24</v>
      </c>
      <c r="C7" s="11" t="s">
        <v>25</v>
      </c>
      <c r="D7" s="12">
        <v>1997</v>
      </c>
      <c r="E7" s="12">
        <v>8</v>
      </c>
      <c r="F7" s="12">
        <v>4</v>
      </c>
      <c r="G7" s="37">
        <v>1202</v>
      </c>
      <c r="H7" s="14">
        <f>G7/6</f>
        <v>200.33333333333334</v>
      </c>
      <c r="I7" s="37"/>
      <c r="J7" s="14"/>
      <c r="K7" s="37">
        <v>1082</v>
      </c>
      <c r="L7" s="14">
        <f>K7/6</f>
        <v>180.33333333333334</v>
      </c>
      <c r="M7" s="37">
        <v>1119</v>
      </c>
      <c r="N7" s="14">
        <f>M7/6</f>
        <v>186.5</v>
      </c>
      <c r="O7" s="37">
        <v>1042</v>
      </c>
      <c r="P7" s="14">
        <f>O7/6</f>
        <v>173.66666666666666</v>
      </c>
      <c r="Q7" s="77">
        <v>1010</v>
      </c>
      <c r="R7" s="74">
        <f>Q7/6</f>
        <v>168.33333333333334</v>
      </c>
      <c r="S7" s="15">
        <v>1141</v>
      </c>
      <c r="T7" s="14">
        <f>S7/6</f>
        <v>190.16666666666666</v>
      </c>
      <c r="U7" s="15">
        <v>1086</v>
      </c>
      <c r="V7" s="14">
        <f>U7/6</f>
        <v>181</v>
      </c>
      <c r="W7" s="15">
        <f>SUM(G7+K7+M7+O7+S7+U7)</f>
        <v>6672</v>
      </c>
      <c r="X7" s="16">
        <f>W7/(6*6)</f>
        <v>185.33333333333334</v>
      </c>
      <c r="Y7" s="17" t="e">
        <f>SUM(G7+O7+Q7+S7+U7+#REF!)</f>
        <v>#REF!</v>
      </c>
      <c r="Z7" s="18" t="e">
        <f t="shared" si="0"/>
        <v>#REF!</v>
      </c>
      <c r="AA7" s="19"/>
    </row>
    <row r="8" spans="1:27" ht="15">
      <c r="A8" s="10">
        <v>3</v>
      </c>
      <c r="B8" s="11" t="s">
        <v>28</v>
      </c>
      <c r="C8" s="11" t="s">
        <v>25</v>
      </c>
      <c r="D8" s="12">
        <v>1996</v>
      </c>
      <c r="E8" s="12">
        <v>8</v>
      </c>
      <c r="F8" s="12">
        <v>4</v>
      </c>
      <c r="G8" s="37">
        <v>1007</v>
      </c>
      <c r="H8" s="14">
        <f>G8/6</f>
        <v>167.83333333333334</v>
      </c>
      <c r="I8" s="37"/>
      <c r="J8" s="14"/>
      <c r="K8" s="37">
        <v>1086</v>
      </c>
      <c r="L8" s="14">
        <f>K8/6</f>
        <v>181</v>
      </c>
      <c r="M8" s="75">
        <v>939</v>
      </c>
      <c r="N8" s="74">
        <f>M8/6</f>
        <v>156.5</v>
      </c>
      <c r="O8" s="15">
        <v>1125</v>
      </c>
      <c r="P8" s="14">
        <f>O8/6</f>
        <v>187.5</v>
      </c>
      <c r="Q8" s="15">
        <v>962</v>
      </c>
      <c r="R8" s="14">
        <f>Q8/6</f>
        <v>160.33333333333334</v>
      </c>
      <c r="S8" s="15">
        <v>1089</v>
      </c>
      <c r="T8" s="14">
        <f>S8/6</f>
        <v>181.5</v>
      </c>
      <c r="U8" s="15">
        <v>1128</v>
      </c>
      <c r="V8" s="14">
        <f>U8/6</f>
        <v>188</v>
      </c>
      <c r="W8" s="15">
        <f>SUM(G8+K8+O8+Q8+S8+U8)</f>
        <v>6397</v>
      </c>
      <c r="X8" s="16">
        <f>W8/(6*6)</f>
        <v>177.69444444444446</v>
      </c>
      <c r="Y8" s="17">
        <f>K8+M8+Q8</f>
        <v>2987</v>
      </c>
      <c r="Z8" s="20">
        <f t="shared" si="0"/>
        <v>82.97222222222223</v>
      </c>
      <c r="AA8" s="19"/>
    </row>
    <row r="9" spans="1:27" ht="15">
      <c r="A9" s="10">
        <v>4</v>
      </c>
      <c r="B9" s="11" t="s">
        <v>26</v>
      </c>
      <c r="C9" s="11" t="s">
        <v>27</v>
      </c>
      <c r="D9" s="12">
        <v>1996</v>
      </c>
      <c r="E9" s="12">
        <v>8</v>
      </c>
      <c r="F9" s="12">
        <v>5</v>
      </c>
      <c r="G9" s="37">
        <v>1006</v>
      </c>
      <c r="H9" s="14">
        <f>G9/6</f>
        <v>167.66666666666666</v>
      </c>
      <c r="I9" s="75">
        <v>865</v>
      </c>
      <c r="J9" s="74">
        <f>I9/6</f>
        <v>144.16666666666666</v>
      </c>
      <c r="K9" s="75">
        <v>893</v>
      </c>
      <c r="L9" s="74">
        <f>K9/6</f>
        <v>148.83333333333334</v>
      </c>
      <c r="M9" s="37">
        <v>1058</v>
      </c>
      <c r="N9" s="14">
        <f>M9/6</f>
        <v>176.33333333333334</v>
      </c>
      <c r="O9" s="15">
        <v>1044</v>
      </c>
      <c r="P9" s="14">
        <f>O9/6</f>
        <v>174</v>
      </c>
      <c r="Q9" s="15">
        <v>1021</v>
      </c>
      <c r="R9" s="14">
        <f>Q9/6</f>
        <v>170.16666666666666</v>
      </c>
      <c r="S9" s="15">
        <v>1017</v>
      </c>
      <c r="T9" s="14">
        <f>S9/6</f>
        <v>169.5</v>
      </c>
      <c r="U9" s="15">
        <v>1055</v>
      </c>
      <c r="V9" s="14">
        <f>U9/6</f>
        <v>175.83333333333334</v>
      </c>
      <c r="W9" s="15">
        <f>SUM(G9+M9+O9+Q9+S9+U9)</f>
        <v>6201</v>
      </c>
      <c r="X9" s="16">
        <f>W9/(6*6)</f>
        <v>172.25</v>
      </c>
      <c r="Y9" s="17">
        <f>G9+I9+Q9+S9+U9+M9</f>
        <v>6022</v>
      </c>
      <c r="Z9" s="20">
        <f t="shared" si="0"/>
        <v>167.27777777777777</v>
      </c>
      <c r="AA9" s="19"/>
    </row>
    <row r="10" spans="1:27" ht="15">
      <c r="A10" s="21">
        <v>5</v>
      </c>
      <c r="B10" s="11" t="s">
        <v>30</v>
      </c>
      <c r="C10" s="11" t="s">
        <v>25</v>
      </c>
      <c r="D10" s="12">
        <v>1996</v>
      </c>
      <c r="E10" s="12">
        <v>8</v>
      </c>
      <c r="F10" s="12">
        <v>5</v>
      </c>
      <c r="G10" s="75">
        <v>869</v>
      </c>
      <c r="H10" s="74">
        <f>G10/6</f>
        <v>144.83333333333334</v>
      </c>
      <c r="I10" s="37">
        <v>1005</v>
      </c>
      <c r="J10" s="14">
        <f>I10/6</f>
        <v>167.5</v>
      </c>
      <c r="K10" s="75">
        <v>872</v>
      </c>
      <c r="L10" s="74">
        <f>K10/6</f>
        <v>145.33333333333334</v>
      </c>
      <c r="M10" s="37">
        <v>955</v>
      </c>
      <c r="N10" s="14">
        <f>M10/6</f>
        <v>159.16666666666666</v>
      </c>
      <c r="O10" s="15">
        <v>1031</v>
      </c>
      <c r="P10" s="14">
        <f>O10/6</f>
        <v>171.83333333333334</v>
      </c>
      <c r="Q10" s="15">
        <v>898</v>
      </c>
      <c r="R10" s="14">
        <f>Q10/6</f>
        <v>149.66666666666666</v>
      </c>
      <c r="S10" s="15">
        <v>1245</v>
      </c>
      <c r="T10" s="14">
        <f>S10/6</f>
        <v>207.5</v>
      </c>
      <c r="U10" s="15">
        <v>988</v>
      </c>
      <c r="V10" s="14">
        <f>U10/6</f>
        <v>164.66666666666666</v>
      </c>
      <c r="W10" s="15">
        <f>SUM(I10+M10+O10+Q10+S10+U10)</f>
        <v>6122</v>
      </c>
      <c r="X10" s="16">
        <f>W10/(6*6)</f>
        <v>170.05555555555554</v>
      </c>
      <c r="Y10" s="17">
        <f>G10+K10+M10+Q10+S10+I10</f>
        <v>5844</v>
      </c>
      <c r="Z10" s="20">
        <f t="shared" si="0"/>
        <v>162.33333333333334</v>
      </c>
      <c r="AA10" s="19"/>
    </row>
    <row r="11" spans="1:27" ht="15">
      <c r="A11" s="21">
        <f>A10+1</f>
        <v>6</v>
      </c>
      <c r="B11" s="11" t="s">
        <v>29</v>
      </c>
      <c r="C11" s="11" t="s">
        <v>25</v>
      </c>
      <c r="D11" s="12">
        <v>1994</v>
      </c>
      <c r="E11" s="12">
        <v>0</v>
      </c>
      <c r="F11" s="12">
        <v>4</v>
      </c>
      <c r="G11" s="37">
        <v>1018</v>
      </c>
      <c r="H11" s="14">
        <f>G11/6</f>
        <v>169.66666666666666</v>
      </c>
      <c r="I11" s="37"/>
      <c r="J11" s="14"/>
      <c r="K11" s="75">
        <v>660</v>
      </c>
      <c r="L11" s="74">
        <f>K11/6</f>
        <v>110</v>
      </c>
      <c r="M11" s="37">
        <v>892</v>
      </c>
      <c r="N11" s="14">
        <f>M11/6</f>
        <v>148.66666666666666</v>
      </c>
      <c r="O11" s="15">
        <v>846</v>
      </c>
      <c r="P11" s="14">
        <f>O11/6</f>
        <v>141</v>
      </c>
      <c r="Q11" s="15">
        <v>881</v>
      </c>
      <c r="R11" s="14">
        <f>Q11/6</f>
        <v>146.83333333333334</v>
      </c>
      <c r="S11" s="15">
        <v>1036</v>
      </c>
      <c r="T11" s="14">
        <f>S11/6</f>
        <v>172.66666666666666</v>
      </c>
      <c r="U11" s="15">
        <v>993</v>
      </c>
      <c r="V11" s="14">
        <f>U11/6</f>
        <v>165.5</v>
      </c>
      <c r="W11" s="15">
        <f>SUM(G11+M11+O11+Q11+S11+U11)</f>
        <v>5666</v>
      </c>
      <c r="X11" s="16">
        <f>W11/(6*6)</f>
        <v>157.38888888888889</v>
      </c>
      <c r="Y11" s="17" t="e">
        <f>K11+M11+Q11+S11+U11+#REF!</f>
        <v>#REF!</v>
      </c>
      <c r="Z11" s="20" t="e">
        <f t="shared" si="0"/>
        <v>#REF!</v>
      </c>
      <c r="AA11" s="19"/>
    </row>
    <row r="12" spans="1:27" ht="15">
      <c r="A12" s="21">
        <f>A11+1</f>
        <v>7</v>
      </c>
      <c r="B12" s="11" t="s">
        <v>51</v>
      </c>
      <c r="C12" s="11" t="s">
        <v>52</v>
      </c>
      <c r="D12" s="12"/>
      <c r="E12" s="12">
        <v>8</v>
      </c>
      <c r="F12" s="12">
        <v>2</v>
      </c>
      <c r="G12" s="40"/>
      <c r="H12" s="14"/>
      <c r="I12" s="40"/>
      <c r="J12" s="14"/>
      <c r="K12" s="40"/>
      <c r="L12" s="14"/>
      <c r="M12" s="39">
        <v>758</v>
      </c>
      <c r="N12" s="14">
        <f>M12/6</f>
        <v>126.33333333333333</v>
      </c>
      <c r="O12" s="15">
        <v>783</v>
      </c>
      <c r="P12" s="14">
        <f>O12/6</f>
        <v>130.5</v>
      </c>
      <c r="Q12" s="15"/>
      <c r="R12" s="14"/>
      <c r="S12" s="13"/>
      <c r="T12" s="14"/>
      <c r="U12" s="15"/>
      <c r="V12" s="14"/>
      <c r="W12" s="15">
        <f>SUM(G12+K12+M12+O12+S12+U12)</f>
        <v>1541</v>
      </c>
      <c r="X12" s="16">
        <f>W12/(6*6)</f>
        <v>42.80555555555556</v>
      </c>
      <c r="Y12" s="17" t="e">
        <f>I12+M12+O12+Q12+S12+#REF!</f>
        <v>#REF!</v>
      </c>
      <c r="Z12" s="20" t="e">
        <f t="shared" si="0"/>
        <v>#REF!</v>
      </c>
      <c r="AA12" s="19"/>
    </row>
    <row r="13" spans="1:27" ht="15">
      <c r="A13" s="21">
        <f>A12+1</f>
        <v>8</v>
      </c>
      <c r="B13" s="11" t="s">
        <v>33</v>
      </c>
      <c r="C13" s="11" t="s">
        <v>25</v>
      </c>
      <c r="D13" s="12">
        <v>1994</v>
      </c>
      <c r="E13" s="12"/>
      <c r="F13" s="12">
        <v>1</v>
      </c>
      <c r="G13" s="37">
        <v>787</v>
      </c>
      <c r="H13" s="14">
        <f>G13/6</f>
        <v>131.16666666666666</v>
      </c>
      <c r="I13" s="37"/>
      <c r="J13" s="14"/>
      <c r="K13" s="37"/>
      <c r="L13" s="14"/>
      <c r="M13" s="37"/>
      <c r="N13" s="14"/>
      <c r="O13" s="15"/>
      <c r="P13" s="14"/>
      <c r="Q13" s="15"/>
      <c r="R13" s="14"/>
      <c r="S13" s="15"/>
      <c r="T13" s="14"/>
      <c r="U13" s="15"/>
      <c r="V13" s="14"/>
      <c r="W13" s="15">
        <f>SUM(G13+K13+M13+O13+S13+U13)</f>
        <v>787</v>
      </c>
      <c r="X13" s="16">
        <f>W13/(6*6)</f>
        <v>21.86111111111111</v>
      </c>
      <c r="Y13" s="17">
        <f>G13+I13+M13+Q13+S13+O13</f>
        <v>787</v>
      </c>
      <c r="Z13" s="20">
        <f t="shared" si="0"/>
        <v>21.86111111111111</v>
      </c>
      <c r="AA13" s="19"/>
    </row>
    <row r="14" spans="1:27" ht="15">
      <c r="A14" s="21">
        <f>A13+1</f>
        <v>9</v>
      </c>
      <c r="B14" s="11" t="s">
        <v>32</v>
      </c>
      <c r="C14" s="11" t="s">
        <v>31</v>
      </c>
      <c r="D14" s="12">
        <v>2002</v>
      </c>
      <c r="E14" s="12">
        <v>8</v>
      </c>
      <c r="F14" s="12">
        <v>1</v>
      </c>
      <c r="G14" s="37">
        <v>408</v>
      </c>
      <c r="H14" s="14">
        <f>G14/6</f>
        <v>68</v>
      </c>
      <c r="I14" s="37"/>
      <c r="J14" s="14"/>
      <c r="K14" s="37"/>
      <c r="L14" s="14"/>
      <c r="M14" s="37"/>
      <c r="N14" s="14"/>
      <c r="O14" s="15"/>
      <c r="P14" s="14"/>
      <c r="Q14" s="15"/>
      <c r="R14" s="14"/>
      <c r="S14" s="15"/>
      <c r="T14" s="14"/>
      <c r="U14" s="15"/>
      <c r="V14" s="14"/>
      <c r="W14" s="15">
        <f>SUM(G14+K14+M14+O14+S14+U14)</f>
        <v>408</v>
      </c>
      <c r="X14" s="16">
        <f>W14/(6*6)</f>
        <v>11.333333333333334</v>
      </c>
      <c r="Y14" s="17">
        <f>K14</f>
        <v>0</v>
      </c>
      <c r="Z14" s="20">
        <f t="shared" si="0"/>
        <v>0</v>
      </c>
      <c r="AA14" s="19"/>
    </row>
    <row r="15" spans="1:65" s="23" customFormat="1" ht="15.75">
      <c r="A15" s="22" t="s">
        <v>59</v>
      </c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5"/>
      <c r="BM15" s="26"/>
    </row>
    <row r="16" spans="1:26" s="29" customFormat="1" ht="15">
      <c r="A16" s="27" t="s">
        <v>34</v>
      </c>
      <c r="B16" s="60" t="s">
        <v>56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28"/>
      <c r="Z16" s="42"/>
    </row>
    <row r="17" spans="1:26" s="29" customFormat="1" ht="15">
      <c r="A17" s="27"/>
      <c r="B17" s="60" t="s">
        <v>57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28"/>
      <c r="Z17" s="42"/>
    </row>
    <row r="18" spans="1:25" ht="15">
      <c r="A18" s="27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28"/>
    </row>
    <row r="19" spans="1:24" ht="15">
      <c r="A19" s="27"/>
      <c r="B19" s="30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</sheetData>
  <sheetProtection/>
  <mergeCells count="21">
    <mergeCell ref="B16:X16"/>
    <mergeCell ref="B17:X17"/>
    <mergeCell ref="B18:X18"/>
    <mergeCell ref="S4:T4"/>
    <mergeCell ref="U4:V4"/>
    <mergeCell ref="W4:W5"/>
    <mergeCell ref="X4:X5"/>
    <mergeCell ref="G4:H4"/>
    <mergeCell ref="A4:A5"/>
    <mergeCell ref="B4:B5"/>
    <mergeCell ref="C4:C5"/>
    <mergeCell ref="D4:D5"/>
    <mergeCell ref="E4:E5"/>
    <mergeCell ref="Z4:Z5"/>
    <mergeCell ref="Y4:Y5"/>
    <mergeCell ref="F4:F5"/>
    <mergeCell ref="I4:J4"/>
    <mergeCell ref="K4:L4"/>
    <mergeCell ref="M4:N4"/>
    <mergeCell ref="O4:P4"/>
    <mergeCell ref="Q4:R4"/>
  </mergeCells>
  <conditionalFormatting sqref="AC15:AH15 AJ15:AO15 AQ15:AV15 AX15:BC15 BE15:BJ15 C15:H15 J15:O15 Q15:AA15">
    <cfRule type="cellIs" priority="9" dxfId="16" operator="greaterThanOrEqual" stopIfTrue="1">
      <formula>240</formula>
    </cfRule>
    <cfRule type="cellIs" priority="10" dxfId="17" operator="greaterThanOrEqual" stopIfTrue="1">
      <formula>200</formula>
    </cfRule>
  </conditionalFormatting>
  <conditionalFormatting sqref="BM15">
    <cfRule type="cellIs" priority="7" dxfId="16" operator="greaterThanOrEqual" stopIfTrue="1">
      <formula>200</formula>
    </cfRule>
    <cfRule type="cellIs" priority="8" dxfId="17" operator="greaterThanOrEqual" stopIfTrue="1">
      <formula>190</formula>
    </cfRule>
  </conditionalFormatting>
  <conditionalFormatting sqref="AC15:AH15 AJ15:AO15 AQ15:AV15 AX15:BC15 BE15:BJ15">
    <cfRule type="cellIs" priority="5" dxfId="16" operator="greaterThanOrEqual" stopIfTrue="1">
      <formula>230</formula>
    </cfRule>
    <cfRule type="cellIs" priority="6" dxfId="17" operator="greaterThanOrEqual" stopIfTrue="1">
      <formula>190</formula>
    </cfRule>
  </conditionalFormatting>
  <conditionalFormatting sqref="AB15 AI15 AP15 BK15 AW15 BD15 P15 I15">
    <cfRule type="cellIs" priority="3" dxfId="18" operator="between">
      <formula>1140</formula>
      <formula>1200</formula>
    </cfRule>
    <cfRule type="cellIs" priority="4" dxfId="19" operator="greaterThanOrEqual">
      <formula>1200</formula>
    </cfRule>
  </conditionalFormatting>
  <conditionalFormatting sqref="I15">
    <cfRule type="cellIs" priority="1" dxfId="20" operator="between">
      <formula>1140</formula>
      <formula>1200</formula>
    </cfRule>
    <cfRule type="cellIs" priority="2" dxfId="19" operator="greaterThanOrEqual">
      <formula>1200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7"/>
  <sheetViews>
    <sheetView tabSelected="1" zoomScalePageLayoutView="0" workbookViewId="0" topLeftCell="A1">
      <selection activeCell="L25" sqref="L25"/>
    </sheetView>
  </sheetViews>
  <sheetFormatPr defaultColWidth="9.140625" defaultRowHeight="15"/>
  <cols>
    <col min="1" max="1" width="3.421875" style="0" customWidth="1"/>
    <col min="2" max="2" width="18.57421875" style="0" customWidth="1"/>
    <col min="3" max="3" width="12.00390625" style="0" customWidth="1"/>
    <col min="4" max="4" width="6.140625" style="0" bestFit="1" customWidth="1"/>
    <col min="5" max="5" width="3.00390625" style="0" bestFit="1" customWidth="1"/>
    <col min="6" max="6" width="5.421875" style="0" customWidth="1"/>
    <col min="7" max="7" width="5.00390625" style="0" bestFit="1" customWidth="1"/>
    <col min="8" max="8" width="5.7109375" style="0" bestFit="1" customWidth="1"/>
    <col min="9" max="9" width="5.00390625" style="0" bestFit="1" customWidth="1"/>
    <col min="10" max="10" width="5.7109375" style="0" bestFit="1" customWidth="1"/>
    <col min="11" max="11" width="4.8515625" style="0" customWidth="1"/>
    <col min="12" max="12" width="5.7109375" style="0" bestFit="1" customWidth="1"/>
    <col min="13" max="13" width="5.00390625" style="0" bestFit="1" customWidth="1"/>
    <col min="14" max="14" width="5.7109375" style="0" bestFit="1" customWidth="1"/>
    <col min="15" max="15" width="4.7109375" style="0" customWidth="1"/>
    <col min="16" max="16" width="5.7109375" style="0" bestFit="1" customWidth="1"/>
    <col min="17" max="17" width="4.421875" style="0" bestFit="1" customWidth="1"/>
    <col min="18" max="18" width="5.7109375" style="0" bestFit="1" customWidth="1"/>
    <col min="19" max="19" width="4.421875" style="0" bestFit="1" customWidth="1"/>
    <col min="20" max="20" width="5.7109375" style="0" bestFit="1" customWidth="1"/>
    <col min="21" max="21" width="4.421875" style="0" bestFit="1" customWidth="1"/>
    <col min="22" max="22" width="5.7109375" style="0" bestFit="1" customWidth="1"/>
    <col min="23" max="23" width="6.28125" style="0" bestFit="1" customWidth="1"/>
    <col min="24" max="25" width="7.00390625" style="0" bestFit="1" customWidth="1"/>
    <col min="26" max="26" width="7.8515625" style="0" hidden="1" customWidth="1"/>
    <col min="27" max="27" width="9.140625" style="0" hidden="1" customWidth="1"/>
    <col min="28" max="28" width="7.00390625" style="0" hidden="1" customWidth="1"/>
  </cols>
  <sheetData>
    <row r="1" spans="1:28" ht="15.75">
      <c r="A1" s="1" t="s">
        <v>35</v>
      </c>
      <c r="B1" s="1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s="46" customFormat="1" ht="15.75">
      <c r="A2" s="44" t="s">
        <v>55</v>
      </c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</row>
    <row r="3" spans="1:28" ht="15">
      <c r="A3" s="31"/>
      <c r="B3" s="32"/>
      <c r="C3" s="32"/>
      <c r="D3" s="5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3"/>
      <c r="Z3" s="32"/>
      <c r="AA3" s="32"/>
      <c r="AB3" s="33"/>
    </row>
    <row r="4" spans="1:28" ht="15">
      <c r="A4" s="53"/>
      <c r="B4" s="55" t="s">
        <v>1</v>
      </c>
      <c r="C4" s="55" t="s">
        <v>2</v>
      </c>
      <c r="D4" s="55" t="s">
        <v>3</v>
      </c>
      <c r="E4" s="57" t="s">
        <v>4</v>
      </c>
      <c r="F4" s="50" t="s">
        <v>5</v>
      </c>
      <c r="G4" s="52" t="s">
        <v>6</v>
      </c>
      <c r="H4" s="52"/>
      <c r="I4" s="52" t="s">
        <v>7</v>
      </c>
      <c r="J4" s="52"/>
      <c r="K4" s="52" t="s">
        <v>8</v>
      </c>
      <c r="L4" s="52"/>
      <c r="M4" s="52" t="s">
        <v>9</v>
      </c>
      <c r="N4" s="52"/>
      <c r="O4" s="52" t="s">
        <v>10</v>
      </c>
      <c r="P4" s="52"/>
      <c r="Q4" s="52" t="s">
        <v>11</v>
      </c>
      <c r="R4" s="52"/>
      <c r="S4" s="52" t="s">
        <v>12</v>
      </c>
      <c r="T4" s="52"/>
      <c r="U4" s="52" t="s">
        <v>13</v>
      </c>
      <c r="V4" s="52"/>
      <c r="W4" s="68" t="s">
        <v>36</v>
      </c>
      <c r="X4" s="70" t="s">
        <v>37</v>
      </c>
      <c r="Y4" s="72" t="s">
        <v>38</v>
      </c>
      <c r="Z4" s="58" t="s">
        <v>16</v>
      </c>
      <c r="AA4" s="58" t="s">
        <v>39</v>
      </c>
      <c r="AB4" s="66" t="s">
        <v>38</v>
      </c>
    </row>
    <row r="5" spans="1:28" ht="63.75" customHeight="1">
      <c r="A5" s="54"/>
      <c r="B5" s="56"/>
      <c r="C5" s="56"/>
      <c r="D5" s="56"/>
      <c r="E5" s="51"/>
      <c r="F5" s="51"/>
      <c r="G5" s="8" t="s">
        <v>18</v>
      </c>
      <c r="H5" s="9" t="s">
        <v>19</v>
      </c>
      <c r="I5" s="8" t="s">
        <v>18</v>
      </c>
      <c r="J5" s="9" t="s">
        <v>19</v>
      </c>
      <c r="K5" s="8" t="s">
        <v>18</v>
      </c>
      <c r="L5" s="9" t="s">
        <v>19</v>
      </c>
      <c r="M5" s="8" t="s">
        <v>18</v>
      </c>
      <c r="N5" s="9" t="s">
        <v>19</v>
      </c>
      <c r="O5" s="8" t="s">
        <v>18</v>
      </c>
      <c r="P5" s="9" t="s">
        <v>19</v>
      </c>
      <c r="Q5" s="8" t="s">
        <v>18</v>
      </c>
      <c r="R5" s="9" t="s">
        <v>19</v>
      </c>
      <c r="S5" s="8" t="s">
        <v>18</v>
      </c>
      <c r="T5" s="9" t="s">
        <v>19</v>
      </c>
      <c r="U5" s="8" t="s">
        <v>18</v>
      </c>
      <c r="V5" s="9" t="s">
        <v>19</v>
      </c>
      <c r="W5" s="69" t="s">
        <v>20</v>
      </c>
      <c r="X5" s="71" t="s">
        <v>21</v>
      </c>
      <c r="Y5" s="73"/>
      <c r="Z5" s="59"/>
      <c r="AA5" s="65"/>
      <c r="AB5" s="67"/>
    </row>
    <row r="6" spans="1:28" ht="15">
      <c r="A6" s="10">
        <v>1</v>
      </c>
      <c r="B6" s="11" t="s">
        <v>42</v>
      </c>
      <c r="C6" s="11" t="s">
        <v>43</v>
      </c>
      <c r="D6" s="12">
        <v>1958</v>
      </c>
      <c r="E6" s="12">
        <v>2</v>
      </c>
      <c r="F6" s="12">
        <v>8</v>
      </c>
      <c r="G6" s="36">
        <v>1049</v>
      </c>
      <c r="H6" s="14">
        <f>G6/6</f>
        <v>174.83333333333334</v>
      </c>
      <c r="I6" s="76">
        <v>1021</v>
      </c>
      <c r="J6" s="74">
        <f>I6/6</f>
        <v>170.16666666666666</v>
      </c>
      <c r="K6" s="76">
        <v>991</v>
      </c>
      <c r="L6" s="74">
        <f>K6/6</f>
        <v>165.16666666666666</v>
      </c>
      <c r="M6" s="36">
        <v>1098</v>
      </c>
      <c r="N6" s="14">
        <f>M6/6</f>
        <v>183</v>
      </c>
      <c r="O6" s="8">
        <v>1097</v>
      </c>
      <c r="P6" s="14">
        <f>O6/6</f>
        <v>182.83333333333334</v>
      </c>
      <c r="Q6" s="49">
        <v>1138</v>
      </c>
      <c r="R6" s="14">
        <f>Q6/6</f>
        <v>189.66666666666666</v>
      </c>
      <c r="S6" s="8">
        <v>1308</v>
      </c>
      <c r="T6" s="14">
        <f>S6/6</f>
        <v>218</v>
      </c>
      <c r="U6" s="8">
        <v>1161</v>
      </c>
      <c r="V6" s="14">
        <f>U6/6</f>
        <v>193.5</v>
      </c>
      <c r="W6" s="8">
        <f>SUM(G6+M6+O6+Q6+S6+U6)</f>
        <v>6851</v>
      </c>
      <c r="X6" s="9">
        <f>W6/(6*6)</f>
        <v>190.30555555555554</v>
      </c>
      <c r="Y6" s="16">
        <f>X6+E6</f>
        <v>192.30555555555554</v>
      </c>
      <c r="Z6" s="17" t="e">
        <f>I6+M6+O6+Q6+S6+#REF!</f>
        <v>#REF!</v>
      </c>
      <c r="AA6" s="34" t="e">
        <f aca="true" t="shared" si="0" ref="AA6:AA14">Z6/36</f>
        <v>#REF!</v>
      </c>
      <c r="AB6" s="18" t="e">
        <f>AA6+E6</f>
        <v>#REF!</v>
      </c>
    </row>
    <row r="7" spans="1:28" ht="15">
      <c r="A7" s="10">
        <f aca="true" t="shared" si="1" ref="A7:A12">A6+1</f>
        <v>2</v>
      </c>
      <c r="B7" s="11" t="s">
        <v>41</v>
      </c>
      <c r="C7" s="11" t="s">
        <v>58</v>
      </c>
      <c r="D7" s="12">
        <v>1953</v>
      </c>
      <c r="E7" s="12">
        <v>7</v>
      </c>
      <c r="F7" s="12">
        <v>6</v>
      </c>
      <c r="G7" s="37">
        <v>1105</v>
      </c>
      <c r="H7" s="14">
        <f>G7/6</f>
        <v>184.16666666666666</v>
      </c>
      <c r="I7" s="37">
        <v>1097</v>
      </c>
      <c r="J7" s="14">
        <f>I7/6</f>
        <v>182.83333333333334</v>
      </c>
      <c r="K7" s="37"/>
      <c r="L7" s="14"/>
      <c r="M7" s="37">
        <v>1058</v>
      </c>
      <c r="N7" s="14">
        <f>M7/6</f>
        <v>176.33333333333334</v>
      </c>
      <c r="O7" s="8">
        <v>1079</v>
      </c>
      <c r="P7" s="14">
        <f>O7/6</f>
        <v>179.83333333333334</v>
      </c>
      <c r="Q7" s="49">
        <v>928</v>
      </c>
      <c r="R7" s="14">
        <f>Q7/6</f>
        <v>154.66666666666666</v>
      </c>
      <c r="S7" s="8">
        <v>1162</v>
      </c>
      <c r="T7" s="14">
        <f>S7/6</f>
        <v>193.66666666666666</v>
      </c>
      <c r="U7" s="8"/>
      <c r="V7" s="14"/>
      <c r="W7" s="8">
        <f>SUM(G7+I7+M7+O7+Q7+S7)</f>
        <v>6429</v>
      </c>
      <c r="X7" s="9">
        <f>W7/(6*6)</f>
        <v>178.58333333333334</v>
      </c>
      <c r="Y7" s="16">
        <f>X7+E7</f>
        <v>185.58333333333334</v>
      </c>
      <c r="Z7" s="17" t="e">
        <f>G7+K7+Q7+S7+U7+#REF!</f>
        <v>#REF!</v>
      </c>
      <c r="AA7" s="34" t="e">
        <f t="shared" si="0"/>
        <v>#REF!</v>
      </c>
      <c r="AB7" s="18" t="e">
        <f aca="true" t="shared" si="2" ref="AB7:AB14">AA7+E7</f>
        <v>#REF!</v>
      </c>
    </row>
    <row r="8" spans="1:28" ht="15">
      <c r="A8" s="10">
        <f t="shared" si="1"/>
        <v>3</v>
      </c>
      <c r="B8" s="11" t="s">
        <v>40</v>
      </c>
      <c r="C8" s="11" t="s">
        <v>23</v>
      </c>
      <c r="D8" s="12">
        <v>1954</v>
      </c>
      <c r="E8" s="12">
        <v>6</v>
      </c>
      <c r="F8" s="12">
        <v>6</v>
      </c>
      <c r="G8" s="37">
        <v>993</v>
      </c>
      <c r="H8" s="14">
        <f>G8/6</f>
        <v>165.5</v>
      </c>
      <c r="I8" s="37"/>
      <c r="J8" s="14"/>
      <c r="K8" s="37"/>
      <c r="L8" s="14"/>
      <c r="M8" s="37">
        <v>926</v>
      </c>
      <c r="N8" s="14">
        <f>M8/6</f>
        <v>154.33333333333334</v>
      </c>
      <c r="O8" s="8">
        <v>1150</v>
      </c>
      <c r="P8" s="14">
        <f>O8/6</f>
        <v>191.66666666666666</v>
      </c>
      <c r="Q8" s="8">
        <v>1030</v>
      </c>
      <c r="R8" s="14">
        <f>Q8/6</f>
        <v>171.66666666666666</v>
      </c>
      <c r="S8" s="8">
        <v>1077</v>
      </c>
      <c r="T8" s="14">
        <f>S8/6</f>
        <v>179.5</v>
      </c>
      <c r="U8" s="8">
        <v>997</v>
      </c>
      <c r="V8" s="14">
        <f>U8/6</f>
        <v>166.16666666666666</v>
      </c>
      <c r="W8" s="8">
        <f>SUM(G8+M8+O8+Q8+S8+U8)</f>
        <v>6173</v>
      </c>
      <c r="X8" s="9">
        <f>W8/(6*6)</f>
        <v>171.47222222222223</v>
      </c>
      <c r="Y8" s="16">
        <f>X8+E8</f>
        <v>177.47222222222223</v>
      </c>
      <c r="Z8" s="17" t="e">
        <f>G8+K8+M8+Q8+S8+#REF!</f>
        <v>#REF!</v>
      </c>
      <c r="AA8" s="34" t="e">
        <f t="shared" si="0"/>
        <v>#REF!</v>
      </c>
      <c r="AB8" s="18" t="e">
        <f t="shared" si="2"/>
        <v>#REF!</v>
      </c>
    </row>
    <row r="9" spans="1:28" ht="15">
      <c r="A9" s="10">
        <f t="shared" si="1"/>
        <v>4</v>
      </c>
      <c r="B9" s="11" t="s">
        <v>44</v>
      </c>
      <c r="C9" s="11" t="s">
        <v>49</v>
      </c>
      <c r="D9" s="12">
        <v>1958</v>
      </c>
      <c r="E9" s="12">
        <v>2</v>
      </c>
      <c r="F9" s="12">
        <v>6</v>
      </c>
      <c r="G9" s="37">
        <v>979</v>
      </c>
      <c r="H9" s="14">
        <f>G9/6</f>
        <v>163.16666666666666</v>
      </c>
      <c r="I9" s="37">
        <v>958</v>
      </c>
      <c r="J9" s="14">
        <f>I9/6</f>
        <v>159.66666666666666</v>
      </c>
      <c r="K9" s="38"/>
      <c r="L9" s="14"/>
      <c r="M9" s="37">
        <v>1002</v>
      </c>
      <c r="N9" s="14">
        <f>M9/6</f>
        <v>167</v>
      </c>
      <c r="O9" s="8">
        <v>928</v>
      </c>
      <c r="P9" s="14">
        <f>O9/6</f>
        <v>154.66666666666666</v>
      </c>
      <c r="Q9" s="8"/>
      <c r="R9" s="14"/>
      <c r="S9" s="8">
        <v>1171</v>
      </c>
      <c r="T9" s="14">
        <f>S9/6</f>
        <v>195.16666666666666</v>
      </c>
      <c r="U9" s="8">
        <v>1001</v>
      </c>
      <c r="V9" s="14">
        <f>U9/6</f>
        <v>166.83333333333334</v>
      </c>
      <c r="W9" s="8">
        <f>SUM(G9+I9+M9+O9+S9+U9)</f>
        <v>6039</v>
      </c>
      <c r="X9" s="9">
        <f>W9/(6*6)</f>
        <v>167.75</v>
      </c>
      <c r="Y9" s="16">
        <f>X9+E9</f>
        <v>169.75</v>
      </c>
      <c r="Z9" s="17">
        <f>G9+K9+M9+O9+S9+U9</f>
        <v>5081</v>
      </c>
      <c r="AA9" s="34">
        <f t="shared" si="0"/>
        <v>141.13888888888889</v>
      </c>
      <c r="AB9" s="18">
        <f t="shared" si="2"/>
        <v>143.13888888888889</v>
      </c>
    </row>
    <row r="10" spans="1:28" ht="15">
      <c r="A10" s="21">
        <f t="shared" si="1"/>
        <v>5</v>
      </c>
      <c r="B10" s="11" t="s">
        <v>45</v>
      </c>
      <c r="C10" s="11" t="s">
        <v>58</v>
      </c>
      <c r="D10" s="12">
        <v>1959</v>
      </c>
      <c r="E10" s="12">
        <v>1</v>
      </c>
      <c r="F10" s="12">
        <v>6</v>
      </c>
      <c r="G10" s="37">
        <v>893</v>
      </c>
      <c r="H10" s="14">
        <f>G10/6</f>
        <v>148.83333333333334</v>
      </c>
      <c r="I10" s="37">
        <v>766</v>
      </c>
      <c r="J10" s="14">
        <f>I10/6</f>
        <v>127.66666666666667</v>
      </c>
      <c r="K10" s="37">
        <v>863</v>
      </c>
      <c r="L10" s="14">
        <f>K10/6</f>
        <v>143.83333333333334</v>
      </c>
      <c r="M10" s="37">
        <v>987</v>
      </c>
      <c r="N10" s="14">
        <f>M10/6</f>
        <v>164.5</v>
      </c>
      <c r="O10" s="49"/>
      <c r="P10" s="14"/>
      <c r="Q10" s="8">
        <v>930</v>
      </c>
      <c r="R10" s="14">
        <f>Q10/6</f>
        <v>155</v>
      </c>
      <c r="S10" s="8">
        <v>1018</v>
      </c>
      <c r="T10" s="14">
        <f>S10/6</f>
        <v>169.66666666666666</v>
      </c>
      <c r="U10" s="8"/>
      <c r="V10" s="14"/>
      <c r="W10" s="8">
        <f>SUM(G10+I10+K10+M10+Q10+S10)</f>
        <v>5457</v>
      </c>
      <c r="X10" s="9">
        <f>W10/(6*6)</f>
        <v>151.58333333333334</v>
      </c>
      <c r="Y10" s="16">
        <f>X10+E10</f>
        <v>152.58333333333334</v>
      </c>
      <c r="Z10" s="17" t="e">
        <f>G10+M10+O10+Q10+S10+#REF!</f>
        <v>#REF!</v>
      </c>
      <c r="AA10" s="34" t="e">
        <f t="shared" si="0"/>
        <v>#REF!</v>
      </c>
      <c r="AB10" s="18" t="e">
        <f t="shared" si="2"/>
        <v>#REF!</v>
      </c>
    </row>
    <row r="11" spans="1:28" ht="15">
      <c r="A11" s="21">
        <f t="shared" si="1"/>
        <v>6</v>
      </c>
      <c r="B11" s="11" t="s">
        <v>50</v>
      </c>
      <c r="C11" s="11" t="s">
        <v>23</v>
      </c>
      <c r="D11" s="12">
        <v>1938</v>
      </c>
      <c r="E11" s="12">
        <v>22</v>
      </c>
      <c r="F11" s="12">
        <v>5</v>
      </c>
      <c r="G11" s="37">
        <v>899</v>
      </c>
      <c r="H11" s="14">
        <f>G11/6</f>
        <v>149.83333333333334</v>
      </c>
      <c r="I11" s="37"/>
      <c r="J11" s="14"/>
      <c r="K11" s="78"/>
      <c r="L11" s="14"/>
      <c r="M11" s="37">
        <v>841</v>
      </c>
      <c r="N11" s="14">
        <f>M11/6</f>
        <v>140.16666666666666</v>
      </c>
      <c r="O11" s="49">
        <v>964</v>
      </c>
      <c r="P11" s="14">
        <f>O11/6</f>
        <v>160.66666666666666</v>
      </c>
      <c r="Q11" s="49"/>
      <c r="R11" s="14"/>
      <c r="S11" s="49">
        <v>943</v>
      </c>
      <c r="T11" s="14">
        <f>S11/6</f>
        <v>157.16666666666666</v>
      </c>
      <c r="U11" s="49">
        <v>877</v>
      </c>
      <c r="V11" s="14">
        <f>U11/6</f>
        <v>146.16666666666666</v>
      </c>
      <c r="W11" s="8">
        <f>SUM(G11+M11+O11+S11+U11)</f>
        <v>4524</v>
      </c>
      <c r="X11" s="9">
        <f>W11/(6*6)</f>
        <v>125.66666666666667</v>
      </c>
      <c r="Y11" s="16">
        <f>X11+E11</f>
        <v>147.66666666666669</v>
      </c>
      <c r="Z11" s="17">
        <f>I11+K11+M11+O11+S11+U11</f>
        <v>3625</v>
      </c>
      <c r="AA11" s="34">
        <f t="shared" si="0"/>
        <v>100.69444444444444</v>
      </c>
      <c r="AB11" s="18">
        <f t="shared" si="2"/>
        <v>122.69444444444444</v>
      </c>
    </row>
    <row r="12" spans="1:28" ht="15">
      <c r="A12" s="21">
        <f t="shared" si="1"/>
        <v>7</v>
      </c>
      <c r="B12" s="11" t="s">
        <v>46</v>
      </c>
      <c r="C12" s="11" t="s">
        <v>47</v>
      </c>
      <c r="D12" s="12">
        <v>1956</v>
      </c>
      <c r="E12" s="12">
        <v>5</v>
      </c>
      <c r="F12" s="12">
        <v>3</v>
      </c>
      <c r="G12" s="37">
        <v>934</v>
      </c>
      <c r="H12" s="14">
        <f>G12/6</f>
        <v>155.66666666666666</v>
      </c>
      <c r="I12" s="37"/>
      <c r="J12" s="14"/>
      <c r="K12" s="37">
        <v>911</v>
      </c>
      <c r="L12" s="14">
        <f>K12/6</f>
        <v>151.83333333333334</v>
      </c>
      <c r="M12" s="37">
        <v>878</v>
      </c>
      <c r="N12" s="14">
        <f>M12/6</f>
        <v>146.33333333333334</v>
      </c>
      <c r="O12" s="35"/>
      <c r="P12" s="14"/>
      <c r="Q12" s="35"/>
      <c r="R12" s="14"/>
      <c r="S12" s="35">
        <v>1010</v>
      </c>
      <c r="T12" s="14">
        <f>S12/6</f>
        <v>168.33333333333334</v>
      </c>
      <c r="U12" s="35">
        <v>961</v>
      </c>
      <c r="V12" s="14">
        <f>U12/6</f>
        <v>160.16666666666666</v>
      </c>
      <c r="W12" s="8">
        <f>SUM(G12+K12+M12+S12+U12)</f>
        <v>4694</v>
      </c>
      <c r="X12" s="9">
        <f>W12/(6*6)</f>
        <v>130.38888888888889</v>
      </c>
      <c r="Y12" s="16">
        <f>X12+E12</f>
        <v>135.38888888888889</v>
      </c>
      <c r="Z12" s="17" t="e">
        <f>G12+M12+O12+Q12+S12+#REF!</f>
        <v>#REF!</v>
      </c>
      <c r="AA12" s="34" t="e">
        <f t="shared" si="0"/>
        <v>#REF!</v>
      </c>
      <c r="AB12" s="18" t="e">
        <f t="shared" si="2"/>
        <v>#REF!</v>
      </c>
    </row>
    <row r="13" spans="1:28" ht="15">
      <c r="A13" s="21">
        <f>A11+1</f>
        <v>7</v>
      </c>
      <c r="B13" s="11" t="s">
        <v>54</v>
      </c>
      <c r="C13" s="11" t="s">
        <v>49</v>
      </c>
      <c r="D13" s="12">
        <v>1960</v>
      </c>
      <c r="E13" s="12">
        <v>0</v>
      </c>
      <c r="F13" s="12">
        <v>3</v>
      </c>
      <c r="G13" s="37">
        <v>972</v>
      </c>
      <c r="H13" s="14">
        <f>G13/6</f>
        <v>162</v>
      </c>
      <c r="I13" s="37">
        <v>848</v>
      </c>
      <c r="J13" s="14">
        <f>I13/6</f>
        <v>141.33333333333334</v>
      </c>
      <c r="K13" s="37"/>
      <c r="L13" s="14"/>
      <c r="M13" s="37"/>
      <c r="N13" s="14"/>
      <c r="O13" s="8">
        <v>861</v>
      </c>
      <c r="P13" s="14">
        <f>O13/6</f>
        <v>143.5</v>
      </c>
      <c r="Q13" s="8"/>
      <c r="R13" s="14"/>
      <c r="S13" s="8"/>
      <c r="T13" s="14"/>
      <c r="U13" s="8"/>
      <c r="V13" s="14"/>
      <c r="W13" s="8">
        <f>SUM(G13+I13+K13+M13+O13+Q13+S13+U13)</f>
        <v>2681</v>
      </c>
      <c r="X13" s="9">
        <f>W13/(6*6)</f>
        <v>74.47222222222223</v>
      </c>
      <c r="Y13" s="16">
        <f>X13+E13</f>
        <v>74.47222222222223</v>
      </c>
      <c r="Z13" s="17" t="e">
        <f>G13+I13+M13+S13+U13+#REF!</f>
        <v>#REF!</v>
      </c>
      <c r="AA13" s="34" t="e">
        <f t="shared" si="0"/>
        <v>#REF!</v>
      </c>
      <c r="AB13" s="18" t="e">
        <f t="shared" si="2"/>
        <v>#REF!</v>
      </c>
    </row>
    <row r="14" spans="1:28" ht="15">
      <c r="A14" s="21">
        <f>A12+1</f>
        <v>8</v>
      </c>
      <c r="B14" s="11" t="s">
        <v>48</v>
      </c>
      <c r="C14" s="11" t="s">
        <v>49</v>
      </c>
      <c r="D14" s="12">
        <v>1957</v>
      </c>
      <c r="E14" s="12">
        <v>3</v>
      </c>
      <c r="F14" s="12">
        <v>3</v>
      </c>
      <c r="G14" s="37">
        <v>802</v>
      </c>
      <c r="H14" s="14">
        <f>G14/6</f>
        <v>133.66666666666666</v>
      </c>
      <c r="I14" s="37"/>
      <c r="J14" s="14"/>
      <c r="K14" s="37">
        <v>765</v>
      </c>
      <c r="L14" s="14">
        <f>K14/6</f>
        <v>127.5</v>
      </c>
      <c r="M14" s="37">
        <v>837</v>
      </c>
      <c r="N14" s="14">
        <f>M14/6</f>
        <v>139.5</v>
      </c>
      <c r="O14" s="8"/>
      <c r="P14" s="14"/>
      <c r="Q14" s="8"/>
      <c r="R14" s="14"/>
      <c r="S14" s="8"/>
      <c r="T14" s="14"/>
      <c r="U14" s="8"/>
      <c r="V14" s="14"/>
      <c r="W14" s="8">
        <f>SUM(G14+I14+K14+M14+O14+Q14+S14+U14)</f>
        <v>2404</v>
      </c>
      <c r="X14" s="9">
        <f>W14/(6*6)</f>
        <v>66.77777777777777</v>
      </c>
      <c r="Y14" s="16">
        <f>X14+E14</f>
        <v>69.77777777777777</v>
      </c>
      <c r="Z14" s="17">
        <f>I14+M14+O14+Q14+S14+K14</f>
        <v>1602</v>
      </c>
      <c r="AA14" s="34">
        <f t="shared" si="0"/>
        <v>44.5</v>
      </c>
      <c r="AB14" s="18">
        <f t="shared" si="2"/>
        <v>47.5</v>
      </c>
    </row>
    <row r="15" spans="1:28" ht="15.75">
      <c r="A15" s="22" t="s">
        <v>59</v>
      </c>
      <c r="B15" s="23"/>
      <c r="C15" s="23"/>
      <c r="D15" s="23"/>
      <c r="E15" s="23"/>
      <c r="F15" s="23"/>
      <c r="G15" s="23"/>
      <c r="H15" s="23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</row>
    <row r="16" spans="1:28" s="48" customFormat="1" ht="11.25">
      <c r="A16" s="47" t="s">
        <v>34</v>
      </c>
      <c r="B16" s="6" t="s">
        <v>53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28"/>
      <c r="AB16" s="6"/>
    </row>
    <row r="17" spans="1:26" s="29" customFormat="1" ht="15">
      <c r="A17" s="27"/>
      <c r="B17" s="60" t="s">
        <v>57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28"/>
      <c r="Z17" s="42"/>
    </row>
  </sheetData>
  <sheetProtection/>
  <mergeCells count="21">
    <mergeCell ref="AA4:AA5"/>
    <mergeCell ref="AB4:AB5"/>
    <mergeCell ref="B17:X17"/>
    <mergeCell ref="S4:T4"/>
    <mergeCell ref="U4:V4"/>
    <mergeCell ref="W4:W5"/>
    <mergeCell ref="X4:X5"/>
    <mergeCell ref="Y4:Y5"/>
    <mergeCell ref="G4:H4"/>
    <mergeCell ref="A4:A5"/>
    <mergeCell ref="B4:B5"/>
    <mergeCell ref="C4:C5"/>
    <mergeCell ref="D4:D5"/>
    <mergeCell ref="E4:E5"/>
    <mergeCell ref="Z4:Z5"/>
    <mergeCell ref="F4:F5"/>
    <mergeCell ref="I4:J4"/>
    <mergeCell ref="K4:L4"/>
    <mergeCell ref="M4:N4"/>
    <mergeCell ref="O4:P4"/>
    <mergeCell ref="Q4:R4"/>
  </mergeCells>
  <conditionalFormatting sqref="C15:H15 J15:O15 Q15:AA15">
    <cfRule type="cellIs" priority="5" dxfId="16" operator="greaterThanOrEqual" stopIfTrue="1">
      <formula>240</formula>
    </cfRule>
    <cfRule type="cellIs" priority="6" dxfId="17" operator="greaterThanOrEqual" stopIfTrue="1">
      <formula>200</formula>
    </cfRule>
  </conditionalFormatting>
  <conditionalFormatting sqref="AB15 P15 I15">
    <cfRule type="cellIs" priority="3" dxfId="18" operator="between">
      <formula>1140</formula>
      <formula>1200</formula>
    </cfRule>
    <cfRule type="cellIs" priority="4" dxfId="19" operator="greaterThanOrEqual">
      <formula>1200</formula>
    </cfRule>
  </conditionalFormatting>
  <conditionalFormatting sqref="I15">
    <cfRule type="cellIs" priority="1" dxfId="20" operator="between">
      <formula>1140</formula>
      <formula>1200</formula>
    </cfRule>
    <cfRule type="cellIs" priority="2" dxfId="19" operator="greaterThanOrEqual">
      <formula>1200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Alekian</dc:creator>
  <cp:keywords/>
  <dc:description/>
  <cp:lastModifiedBy>George Alekian</cp:lastModifiedBy>
  <dcterms:created xsi:type="dcterms:W3CDTF">2011-02-17T12:58:16Z</dcterms:created>
  <dcterms:modified xsi:type="dcterms:W3CDTF">2011-05-05T12:28:47Z</dcterms:modified>
  <cp:category/>
  <cp:version/>
  <cp:contentType/>
  <cp:contentStatus/>
</cp:coreProperties>
</file>